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60" windowWidth="12735" windowHeight="9225" tabRatio="695" activeTab="1"/>
  </bookViews>
  <sheets>
    <sheet name="Anexo_1" sheetId="1" r:id="rId1"/>
    <sheet name="Anexo 5 - Disp.Caixa e RP_2ºSem" sheetId="2" r:id="rId2"/>
    <sheet name="Anexo 6" sheetId="3" r:id="rId3"/>
    <sheet name="Plan1" sheetId="4" r:id="rId4"/>
  </sheets>
  <externalReferences>
    <externalReference r:id="rId7"/>
  </externalReferences>
  <definedNames>
    <definedName name="_xlnm.Print_Area" localSheetId="1">'Anexo 5 - Disp.Caixa e RP_2ºSem'!$A$1:$J$31</definedName>
    <definedName name="_xlnm.Print_Area" localSheetId="2">'Anexo 6'!#REF!,'Anexo 6'!$A$2:$D$29,'Anexo 6'!#REF!</definedName>
    <definedName name="_xlnm.Print_Area" localSheetId="0">'Anexo_1'!$A$1:$Q$49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1">#REF!</definedName>
    <definedName name="Planilha_1TítLins" localSheetId="2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<sst xmlns="http://schemas.openxmlformats.org/spreadsheetml/2006/main" count="116" uniqueCount="107">
  <si>
    <t>RELATÓRIO DE GESTÃO FISCAL</t>
  </si>
  <si>
    <t>VALOR</t>
  </si>
  <si>
    <t>ORÇAMENTOS FISCAL E DA SEGURIDADE SOCIAL</t>
  </si>
  <si>
    <t>RESTOS A PAGAR</t>
  </si>
  <si>
    <t>OBRIGAÇÕES FINANCEIRAS</t>
  </si>
  <si>
    <t>% SOBRE A RCL</t>
  </si>
  <si>
    <t>Do Exercício</t>
  </si>
  <si>
    <t>(Últimos 12 Meses)</t>
  </si>
  <si>
    <t>DESPESA BRUTA COM PESSOAL (I)</t>
  </si>
  <si>
    <t>Indenizações por Demissão e Incentivos à Demissão Voluntária</t>
  </si>
  <si>
    <t>Despesas de Exercícios Anteriores</t>
  </si>
  <si>
    <t>Inativos e Pensionistas com Recursos Vinculados</t>
  </si>
  <si>
    <t>DESPESA COM PESSOAL - LEGISLATIVO</t>
  </si>
  <si>
    <t>Limite Máximo (incisos I, II e III, art. 20 da LRF) - &lt;6%&gt;</t>
  </si>
  <si>
    <t>Limite Prudencial  (parágrafo único, art. 22 da LRF) - &lt;5,7%&gt;</t>
  </si>
  <si>
    <t>PODER LEGISLATIVO</t>
  </si>
  <si>
    <t>MUNICIPIO DE FELIZ - RS</t>
  </si>
  <si>
    <t>ELISEU ELIAS VOGT</t>
  </si>
  <si>
    <t>Contadora - Controle Interno</t>
  </si>
  <si>
    <t>Contador</t>
  </si>
  <si>
    <t>CRC/RS 077.908/O-4</t>
  </si>
  <si>
    <t>DESPESAS EXECUTADAS</t>
  </si>
  <si>
    <t>DESPESA LÍQUIDA COM PESSOAL (III) = (I - II)</t>
  </si>
  <si>
    <t>APURAÇÃO DO CUMPRIMENTO DO LIMITE LEGAL</t>
  </si>
  <si>
    <t>Despesa Total com Pessoal - DTP</t>
  </si>
  <si>
    <t>DEMONSTRATIVO SIMPLIFICADO DO RELATÓRIO DE GESTÃO FISCAL - PODER LEGISLATIVO</t>
  </si>
  <si>
    <t>RECEITA CORRENTE LÍQUIDA - RCL (IV)</t>
  </si>
  <si>
    <t>(a)</t>
  </si>
  <si>
    <t>(b)</t>
  </si>
  <si>
    <t>...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</si>
  <si>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</si>
  <si>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</si>
  <si>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</si>
  <si>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</si>
  <si>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RELATÓRIO DE GESTÃO FISCAL - PODER LEGISLATIVO</t>
  </si>
  <si>
    <t>Valor Total</t>
  </si>
  <si>
    <t>INSCRIÇÃO EM RESTOS A PAGAR NÃO PROCESSADO DO EXERCÍCIO</t>
  </si>
  <si>
    <t>DISPONIBILIDADES DE CAIXA LÍQUIDA ANTES DA INCRIÇÃO DE RESTOS NÃO PROCESSADOS DO EXERCÍCIO</t>
  </si>
  <si>
    <t>IDENTIFICAÇÃO DOS RECURSOS</t>
  </si>
  <si>
    <t xml:space="preserve">DISPONIBILIDADE DE CAIXA BRUTA </t>
  </si>
  <si>
    <t>RESTOS A PAGAR EMPENHADOS E NÃO LIQUIDADOS DO EXERCÍCIO</t>
  </si>
  <si>
    <t xml:space="preserve">Restos a Pagar Liquidados e Não Pagos </t>
  </si>
  <si>
    <t>Restos a Pagar Empenhados e Não Liquidados de Exercícios Anteriores</t>
  </si>
  <si>
    <t>Demais Obrigaçãoes Fianceiras</t>
  </si>
  <si>
    <t>(c)</t>
  </si>
  <si>
    <t>(d)</t>
  </si>
  <si>
    <t>(e)</t>
  </si>
  <si>
    <t>DEMONSTRATIVO DA DISPONIBILIDADE DE CAIXA E DOS RESTOS A PAGAR</t>
  </si>
  <si>
    <t>RECEITA CORRENTE LÍQUIDA</t>
  </si>
  <si>
    <t>VALOR ATÉ O BIMESTRE</t>
  </si>
  <si>
    <t>Receita Corrente Líquida</t>
  </si>
  <si>
    <t>ELISETE T. B. RODRIGUES</t>
  </si>
  <si>
    <t>CRC/RS 069.172/O-7</t>
  </si>
  <si>
    <t>001 - LIVRE - Legislativo</t>
  </si>
  <si>
    <t>FONTE: Dueto Tecnologia Ltda - Sistema de Informática</t>
  </si>
  <si>
    <t>Recursos Ordinários</t>
  </si>
  <si>
    <t>DEMONSTRATIVO DA DESPESA COM PESSOAL</t>
  </si>
  <si>
    <t>RGF - ANEXO I (LRF, art. 55, inciso I, alínea "a")</t>
  </si>
  <si>
    <t>R$ 1,00</t>
  </si>
  <si>
    <t>DESPESA COM PESSOAL</t>
  </si>
  <si>
    <t>LIQUIDADAS</t>
  </si>
  <si>
    <t>INSCRITAS EM
RESTOS A PAGAR
NÃO
PROCESSADOS
(b)</t>
  </si>
  <si>
    <t>TOTAL
(ÚLTIMOS
12 MESES)
(a)</t>
  </si>
  <si>
    <t>Pessoal Ativo</t>
  </si>
  <si>
    <t>Vencimentos, Vantagens e Outras Despesas Variáveis</t>
  </si>
  <si>
    <t>Obrigações Patronais</t>
  </si>
  <si>
    <t>Benefícios Previdenciários</t>
  </si>
  <si>
    <t>Pessoal Inativo e Pensionistas</t>
  </si>
  <si>
    <t>Aposentadorias, Reserva e Reformas</t>
  </si>
  <si>
    <t>Pensões</t>
  </si>
  <si>
    <t>Outros Benefícios Previdenciários</t>
  </si>
  <si>
    <t>Outras Despesas de Pessoal decorrentes de Contratos de Terceirização (§ 1º do art. 18 da LRF)</t>
  </si>
  <si>
    <t>DESPESAS NÃO COMPUTADAS(II)(§ 1º do art. 19 da LRF)</t>
  </si>
  <si>
    <t>Decorrentes de Decisão Judicial</t>
  </si>
  <si>
    <t>Presidente</t>
  </si>
  <si>
    <t xml:space="preserve">   Janeiro/2020</t>
  </si>
  <si>
    <t xml:space="preserve">   Fevereiro/2020</t>
  </si>
  <si>
    <t xml:space="preserve">   Março/2020</t>
  </si>
  <si>
    <t xml:space="preserve">   Abril/2020</t>
  </si>
  <si>
    <t xml:space="preserve">   Maio/2020</t>
  </si>
  <si>
    <t xml:space="preserve">   Junho/2020</t>
  </si>
  <si>
    <t>DESPESA TOTAL COM PESSOAL - DTP (VIII) = (IIIa + IIIb)</t>
  </si>
  <si>
    <t>LIMITE MÁXIMO (IX) (incisos I,II e III, art. 20 da LRF)</t>
  </si>
  <si>
    <t>LIMITE PRUDENCIAL (X) = (0,95 * IX) (parágrafo único do art. 22 da LRF)</t>
  </si>
  <si>
    <t>LIMITE DE ALERTA (XI) = (0,90 * IX) (inciso II do § 1º do art. 59 da LRF)</t>
  </si>
  <si>
    <t>(-)Transferências obrigatórias da União relativas às emendas individuais (§1º, art. 166-A da CF) (V)</t>
  </si>
  <si>
    <t>(-)Transferências obrigatórias da União relativas às emendas de bancada (§16, art. 166 da CF) (VI)</t>
  </si>
  <si>
    <t>Receita Corrente Líquida Ajustada para Cálculo dos Limites da Despesa com Pessoal</t>
  </si>
  <si>
    <t>Limite de Alerta (inciso II do §1º do art. 59 da LRF) - &lt;5,4%&gt;</t>
  </si>
  <si>
    <t>= RECEITA CORRENTE LÍQUIDA AJUSTADA PARA CÁLCULO DOS LIMITES DA DESPESA COM PESSOAL (VII) = (IV - V - VI)</t>
  </si>
  <si>
    <t>Julho/2020</t>
  </si>
  <si>
    <t>Agosto/2020</t>
  </si>
  <si>
    <t>Setembro/2020</t>
  </si>
  <si>
    <t>Outubro/2020</t>
  </si>
  <si>
    <t>Novembro/2020</t>
  </si>
  <si>
    <t>Dezembro/2020</t>
  </si>
  <si>
    <t>JANEIRO/2020 A DEZEMBRO/2020</t>
  </si>
  <si>
    <t>Feliz, 25 de Janeiro de 2021.</t>
  </si>
  <si>
    <t>FONTE: Dueto Tecnologia Ltda - Sistema de Informática - Anexo II - Natureza da despesa - período: Janeiro/2020 a Dezembro/2020</t>
  </si>
  <si>
    <t>PEDRO VITOR MARTINI</t>
  </si>
  <si>
    <t>CPF: 010.756.045-36</t>
  </si>
  <si>
    <t>O RELATÓRIO DE GESTÃO FISCAL DO SEGUNDO SEMESTRE DO ANO DE 2020, ENCONTRA-SE PUBLICADO NO DIÁRIO OFICIAL DO MUNICÍPIO DE FELIZ, CRIADO PELA LEI MUNICIPAL 3.637/2019, A CONTAR DO DIA 29 DE JANEIRO DE 2021, DISPONIBILIZADO NO SITE: www.feliz.rs.gov.br, bem como no site www.camarafeliz.rs.gov.br.</t>
  </si>
  <si>
    <t xml:space="preserve">DISPONIBILIDADE DE CAIXA LÍQUIDA (APÓS A INSCRIÇÃO EM RESTOS A PAGAR NÃO PROCESSADOS 
DO EXERCÍCIO) (i) = (g - h) </t>
  </si>
  <si>
    <t>TOTAL DOS RECURSOS NÃO VINCULADOS (I)</t>
  </si>
  <si>
    <t>TOTAL DOS RECURSOS VINCULADOS (II)</t>
  </si>
  <si>
    <t>(g) = (a – (b + c + d + e))</t>
  </si>
  <si>
    <t>(h)</t>
  </si>
</sst>
</file>

<file path=xl/styles.xml><?xml version="1.0" encoding="utf-8"?>
<styleSheet xmlns="http://schemas.openxmlformats.org/spreadsheetml/2006/main">
  <numFmts count="3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_(* #,##0_);_(* \(#,##0\);_(* &quot;-&quot;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0.0%"/>
    <numFmt numFmtId="170" formatCode="#,##0.000_);\(#,##0.000\)"/>
    <numFmt numFmtId="171" formatCode="[$-416]mmm\-yy;@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000"/>
    <numFmt numFmtId="176" formatCode="0_ ;\-0\ "/>
    <numFmt numFmtId="177" formatCode="#,##0.00_ ;\-#,##0.00\ "/>
    <numFmt numFmtId="178" formatCode="[$-416]mmmm\-yy;@"/>
    <numFmt numFmtId="179" formatCode="_(* #,##0.00_);_(* \(#,##0.00\);_(* \-??_);_(@_)"/>
    <numFmt numFmtId="180" formatCode="_-* #,##0.00_-;\-* #,##0.00_-;_-* \-??_-;_-@_-"/>
    <numFmt numFmtId="181" formatCode="mmm"/>
    <numFmt numFmtId="182" formatCode="_(&quot;R$ &quot;* #,##0.00_);_(&quot;R$ &quot;* \(#,##0.00\);_(&quot;R$ &quot;* &quot;-&quot;??_);_(@_)"/>
    <numFmt numFmtId="183" formatCode="&quot;R$&quot;\ #,##0.00"/>
    <numFmt numFmtId="184" formatCode="0.00;[Red]0.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0000_);_(* \(#,##0.00000\);_(* &quot;-&quot;??_);_(@_)"/>
    <numFmt numFmtId="190" formatCode="_ * #,##0.00000_ ;_ * \-#,##0.00000_ ;_ * &quot;-&quot;?????_ ;_ @_ "/>
    <numFmt numFmtId="191" formatCode="_(\ #,##0.00_);_(\ \-#,##0.00_);_(\ \-\ ??_);_(@_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23"/>
      <name val="Times New Roman"/>
      <family val="1"/>
    </font>
    <font>
      <sz val="9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6"/>
      <color indexed="8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4999699890613556"/>
      <name val="Times New Roman"/>
      <family val="1"/>
    </font>
    <font>
      <sz val="9"/>
      <color theme="0" tint="-0.3499799966812134"/>
      <name val="Times New Roman"/>
      <family val="1"/>
    </font>
    <font>
      <sz val="9"/>
      <color theme="0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14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66" fontId="8" fillId="0" borderId="0" xfId="81" applyFont="1" applyFill="1" applyAlignment="1">
      <alignment/>
    </xf>
    <xf numFmtId="0" fontId="8" fillId="0" borderId="0" xfId="0" applyFont="1" applyFill="1" applyAlignment="1">
      <alignment/>
    </xf>
    <xf numFmtId="166" fontId="56" fillId="0" borderId="0" xfId="81" applyFont="1" applyFill="1" applyAlignment="1">
      <alignment/>
    </xf>
    <xf numFmtId="0" fontId="56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43" fontId="56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43" fontId="57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37" fontId="8" fillId="0" borderId="0" xfId="0" applyNumberFormat="1" applyFont="1" applyFill="1" applyBorder="1" applyAlignment="1">
      <alignment horizontal="right"/>
    </xf>
    <xf numFmtId="166" fontId="8" fillId="0" borderId="0" xfId="81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6" fontId="56" fillId="0" borderId="0" xfId="81" applyFont="1" applyFill="1" applyBorder="1" applyAlignment="1">
      <alignment/>
    </xf>
    <xf numFmtId="166" fontId="8" fillId="0" borderId="0" xfId="81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164" fontId="8" fillId="0" borderId="16" xfId="0" applyNumberFormat="1" applyFont="1" applyBorder="1" applyAlignment="1">
      <alignment horizontal="right"/>
    </xf>
    <xf numFmtId="0" fontId="8" fillId="0" borderId="16" xfId="0" applyFont="1" applyFill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166" fontId="5" fillId="0" borderId="18" xfId="8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6" fontId="58" fillId="0" borderId="18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59" fillId="0" borderId="0" xfId="0" applyFont="1" applyAlignment="1">
      <alignment horizontal="right"/>
    </xf>
    <xf numFmtId="191" fontId="59" fillId="0" borderId="20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/>
    </xf>
    <xf numFmtId="191" fontId="36" fillId="0" borderId="22" xfId="0" applyNumberFormat="1" applyFont="1" applyBorder="1" applyAlignment="1">
      <alignment horizontal="right" vertical="center"/>
    </xf>
    <xf numFmtId="0" fontId="60" fillId="33" borderId="20" xfId="0" applyFont="1" applyFill="1" applyBorder="1" applyAlignment="1">
      <alignment horizontal="center"/>
    </xf>
    <xf numFmtId="10" fontId="59" fillId="33" borderId="20" xfId="62" applyNumberFormat="1" applyFont="1" applyFill="1" applyBorder="1" applyAlignment="1">
      <alignment horizontal="right" vertical="center"/>
    </xf>
    <xf numFmtId="9" fontId="59" fillId="0" borderId="20" xfId="62" applyFont="1" applyBorder="1" applyAlignment="1">
      <alignment horizontal="right"/>
    </xf>
    <xf numFmtId="169" fontId="59" fillId="0" borderId="23" xfId="62" applyNumberFormat="1" applyFont="1" applyBorder="1" applyAlignment="1">
      <alignment horizontal="right"/>
    </xf>
    <xf numFmtId="169" fontId="59" fillId="0" borderId="20" xfId="62" applyNumberFormat="1" applyFont="1" applyBorder="1" applyAlignment="1">
      <alignment horizontal="right"/>
    </xf>
    <xf numFmtId="17" fontId="60" fillId="33" borderId="2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left" wrapText="1"/>
    </xf>
    <xf numFmtId="191" fontId="59" fillId="0" borderId="22" xfId="0" applyNumberFormat="1" applyFont="1" applyBorder="1" applyAlignment="1">
      <alignment horizontal="right" vertical="center"/>
    </xf>
    <xf numFmtId="0" fontId="38" fillId="33" borderId="22" xfId="0" applyFont="1" applyFill="1" applyBorder="1" applyAlignment="1">
      <alignment horizontal="center" vertical="center" wrapText="1"/>
    </xf>
    <xf numFmtId="169" fontId="6" fillId="0" borderId="12" xfId="62" applyNumberFormat="1" applyFont="1" applyBorder="1" applyAlignment="1">
      <alignment horizontal="center" vertical="center"/>
    </xf>
    <xf numFmtId="166" fontId="6" fillId="0" borderId="12" xfId="81" applyFont="1" applyBorder="1" applyAlignment="1">
      <alignment horizontal="center" vertical="center"/>
    </xf>
    <xf numFmtId="191" fontId="59" fillId="0" borderId="22" xfId="0" applyNumberFormat="1" applyFont="1" applyBorder="1" applyAlignment="1">
      <alignment horizontal="right" vertical="center"/>
    </xf>
    <xf numFmtId="17" fontId="60" fillId="33" borderId="24" xfId="0" applyNumberFormat="1" applyFont="1" applyFill="1" applyBorder="1" applyAlignment="1" quotePrefix="1">
      <alignment horizontal="center" vertical="center"/>
    </xf>
    <xf numFmtId="191" fontId="59" fillId="0" borderId="22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9" fillId="0" borderId="26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191" fontId="59" fillId="0" borderId="27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Border="1" applyAlignment="1">
      <alignment horizontal="justify" vertical="top" wrapText="1"/>
    </xf>
    <xf numFmtId="0" fontId="59" fillId="33" borderId="28" xfId="0" applyFont="1" applyFill="1" applyBorder="1" applyAlignment="1">
      <alignment horizontal="left"/>
    </xf>
    <xf numFmtId="0" fontId="59" fillId="33" borderId="22" xfId="0" applyFont="1" applyFill="1" applyBorder="1" applyAlignment="1">
      <alignment horizontal="left"/>
    </xf>
    <xf numFmtId="191" fontId="59" fillId="33" borderId="22" xfId="0" applyNumberFormat="1" applyFont="1" applyFill="1" applyBorder="1" applyAlignment="1">
      <alignment horizontal="right"/>
    </xf>
    <xf numFmtId="0" fontId="59" fillId="0" borderId="28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191" fontId="59" fillId="0" borderId="22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left"/>
    </xf>
    <xf numFmtId="0" fontId="59" fillId="0" borderId="28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59" fillId="0" borderId="21" xfId="0" applyFont="1" applyBorder="1" applyAlignment="1" quotePrefix="1">
      <alignment horizontal="left"/>
    </xf>
    <xf numFmtId="191" fontId="59" fillId="0" borderId="28" xfId="0" applyNumberFormat="1" applyFont="1" applyBorder="1" applyAlignment="1">
      <alignment horizontal="justify" vertical="center"/>
    </xf>
    <xf numFmtId="0" fontId="15" fillId="0" borderId="22" xfId="0" applyFont="1" applyBorder="1" applyAlignment="1">
      <alignment horizontal="justify" vertical="center"/>
    </xf>
    <xf numFmtId="191" fontId="59" fillId="0" borderId="28" xfId="0" applyNumberFormat="1" applyFont="1" applyBorder="1" applyAlignment="1">
      <alignment horizontal="left" vertical="center"/>
    </xf>
    <xf numFmtId="191" fontId="59" fillId="0" borderId="22" xfId="0" applyNumberFormat="1" applyFont="1" applyBorder="1" applyAlignment="1">
      <alignment horizontal="left" vertical="center"/>
    </xf>
    <xf numFmtId="0" fontId="60" fillId="33" borderId="21" xfId="0" applyFont="1" applyFill="1" applyBorder="1" applyAlignment="1">
      <alignment horizontal="center"/>
    </xf>
    <xf numFmtId="0" fontId="60" fillId="33" borderId="28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15" fillId="0" borderId="22" xfId="0" applyFont="1" applyBorder="1" applyAlignment="1">
      <alignment horizontal="left" vertical="center"/>
    </xf>
    <xf numFmtId="0" fontId="59" fillId="0" borderId="0" xfId="0" applyFont="1" applyAlignment="1">
      <alignment horizontal="left"/>
    </xf>
    <xf numFmtId="0" fontId="60" fillId="33" borderId="28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/>
    </xf>
    <xf numFmtId="0" fontId="60" fillId="33" borderId="32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center"/>
    </xf>
    <xf numFmtId="0" fontId="60" fillId="33" borderId="33" xfId="0" applyFont="1" applyFill="1" applyBorder="1" applyAlignment="1">
      <alignment horizontal="center"/>
    </xf>
    <xf numFmtId="0" fontId="60" fillId="33" borderId="26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91" fontId="59" fillId="0" borderId="2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NumberFormat="1" applyFont="1" applyAlignment="1" quotePrefix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horizontal="justify" vertical="center" wrapText="1"/>
    </xf>
    <xf numFmtId="0" fontId="8" fillId="0" borderId="14" xfId="0" applyNumberFormat="1" applyFont="1" applyFill="1" applyBorder="1" applyAlignment="1">
      <alignment horizontal="justify" vertical="center" wrapText="1"/>
    </xf>
    <xf numFmtId="0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66" fontId="6" fillId="0" borderId="11" xfId="81" applyFont="1" applyBorder="1" applyAlignment="1">
      <alignment horizontal="left" vertical="center" wrapText="1"/>
    </xf>
    <xf numFmtId="166" fontId="8" fillId="0" borderId="35" xfId="81" applyFont="1" applyFill="1" applyBorder="1" applyAlignment="1">
      <alignment horizontal="left" vertical="center" wrapText="1"/>
    </xf>
    <xf numFmtId="166" fontId="8" fillId="0" borderId="36" xfId="81" applyFont="1" applyFill="1" applyBorder="1" applyAlignment="1">
      <alignment horizontal="left" vertical="center" wrapText="1"/>
    </xf>
    <xf numFmtId="166" fontId="8" fillId="0" borderId="36" xfId="81" applyFont="1" applyBorder="1" applyAlignment="1">
      <alignment horizontal="left" vertical="center"/>
    </xf>
    <xf numFmtId="166" fontId="8" fillId="0" borderId="36" xfId="81" applyFont="1" applyBorder="1" applyAlignment="1">
      <alignment horizontal="left" vertical="center" wrapText="1"/>
    </xf>
    <xf numFmtId="166" fontId="8" fillId="0" borderId="37" xfId="81" applyFont="1" applyBorder="1" applyAlignment="1">
      <alignment horizontal="left" vertical="center"/>
    </xf>
    <xf numFmtId="166" fontId="8" fillId="0" borderId="38" xfId="81" applyFont="1" applyBorder="1" applyAlignment="1">
      <alignment horizontal="left" vertical="center" wrapText="1"/>
    </xf>
    <xf numFmtId="166" fontId="8" fillId="0" borderId="16" xfId="81" applyFont="1" applyBorder="1" applyAlignment="1">
      <alignment horizontal="left" vertical="center" wrapText="1"/>
    </xf>
    <xf numFmtId="0" fontId="8" fillId="0" borderId="19" xfId="0" applyFont="1" applyFill="1" applyBorder="1" applyAlignment="1">
      <alignment/>
    </xf>
    <xf numFmtId="166" fontId="8" fillId="0" borderId="16" xfId="81" applyFont="1" applyBorder="1" applyAlignment="1">
      <alignment horizontal="left" vertical="center"/>
    </xf>
    <xf numFmtId="0" fontId="8" fillId="0" borderId="19" xfId="0" applyFont="1" applyBorder="1" applyAlignment="1">
      <alignment horizontal="left" wrapText="1"/>
    </xf>
    <xf numFmtId="166" fontId="6" fillId="0" borderId="25" xfId="81" applyFont="1" applyBorder="1" applyAlignment="1">
      <alignment horizontal="left" vertical="center" wrapText="1"/>
    </xf>
    <xf numFmtId="166" fontId="6" fillId="0" borderId="13" xfId="81" applyFont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8" fillId="0" borderId="38" xfId="82" applyFont="1" applyBorder="1" applyAlignment="1">
      <alignment horizontal="center" vertical="center"/>
    </xf>
    <xf numFmtId="166" fontId="8" fillId="0" borderId="19" xfId="82" applyFont="1" applyBorder="1" applyAlignment="1">
      <alignment horizontal="center" vertical="center"/>
    </xf>
    <xf numFmtId="166" fontId="8" fillId="0" borderId="12" xfId="82" applyFont="1" applyBorder="1" applyAlignment="1">
      <alignment vertical="center"/>
    </xf>
    <xf numFmtId="166" fontId="8" fillId="0" borderId="37" xfId="82" applyFont="1" applyBorder="1" applyAlignment="1">
      <alignment horizontal="center" vertical="center"/>
    </xf>
    <xf numFmtId="10" fontId="8" fillId="0" borderId="38" xfId="63" applyNumberFormat="1" applyFont="1" applyBorder="1" applyAlignment="1">
      <alignment horizontal="center" vertical="center"/>
    </xf>
    <xf numFmtId="10" fontId="8" fillId="0" borderId="37" xfId="63" applyNumberFormat="1" applyFont="1" applyBorder="1" applyAlignment="1">
      <alignment horizontal="center" vertical="center"/>
    </xf>
    <xf numFmtId="10" fontId="8" fillId="0" borderId="18" xfId="63" applyNumberFormat="1" applyFont="1" applyBorder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Normal 5 2" xfId="56"/>
    <cellStyle name="Normal 6" xfId="57"/>
    <cellStyle name="Normal 7" xfId="58"/>
    <cellStyle name="Normal 8" xfId="59"/>
    <cellStyle name="Nota" xfId="60"/>
    <cellStyle name="Nota 2" xfId="61"/>
    <cellStyle name="Percent" xfId="62"/>
    <cellStyle name="Porcentagem 2" xfId="63"/>
    <cellStyle name="Porcentagem 3" xfId="64"/>
    <cellStyle name="Porcentagem 4" xfId="65"/>
    <cellStyle name="Saída" xfId="66"/>
    <cellStyle name="Comma [0]" xfId="67"/>
    <cellStyle name="Separador de milhares 2" xfId="68"/>
    <cellStyle name="Separador de milhares 2 2" xfId="69"/>
    <cellStyle name="Separador de milhares 2 3" xfId="70"/>
    <cellStyle name="Texto de Aviso" xfId="71"/>
    <cellStyle name="Texto Explicativo" xfId="72"/>
    <cellStyle name="Título" xfId="73"/>
    <cellStyle name="Título 1" xfId="74"/>
    <cellStyle name="Título 1 1" xfId="75"/>
    <cellStyle name="Título 1 1 1" xfId="76"/>
    <cellStyle name="Título 2" xfId="77"/>
    <cellStyle name="Título 3" xfId="78"/>
    <cellStyle name="Título 4" xfId="79"/>
    <cellStyle name="Total" xfId="80"/>
    <cellStyle name="Comma" xfId="81"/>
    <cellStyle name="Vírgula 2" xfId="82"/>
    <cellStyle name="Vírgula 3" xfId="83"/>
    <cellStyle name="Vírgula 4" xfId="84"/>
    <cellStyle name="Vírgula 5" xfId="85"/>
    <cellStyle name="Vírgula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RGF%202&#186;%20Sem.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_1"/>
      <sheetName val="Anexo 2"/>
      <sheetName val="Anexo 3"/>
      <sheetName val="Anexo 4"/>
      <sheetName val="Anexo 5 - Disp.Caixa e RP_2ºSem"/>
      <sheetName val="Anexo 6"/>
      <sheetName val="Plan1"/>
    </sheetNames>
    <sheetDataSet>
      <sheetData sheetId="0">
        <row r="84">
          <cell r="M84">
            <v>527897.76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2" width="9.140625" style="60" customWidth="1"/>
    <col min="3" max="3" width="17.00390625" style="60" customWidth="1"/>
    <col min="4" max="16" width="12.7109375" style="60" customWidth="1"/>
    <col min="17" max="17" width="12.140625" style="60" customWidth="1"/>
    <col min="18" max="18" width="12.00390625" style="60" bestFit="1" customWidth="1"/>
    <col min="19" max="19" width="10.421875" style="60" bestFit="1" customWidth="1"/>
    <col min="20" max="16384" width="9.140625" style="60" customWidth="1"/>
  </cols>
  <sheetData>
    <row r="1" spans="1:17" ht="11.25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1.25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1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1.25">
      <c r="A4" s="83" t="s">
        <v>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1.25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1.25">
      <c r="A6" s="82" t="s">
        <v>96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8" spans="1:17" ht="12" thickBot="1">
      <c r="A8" s="109" t="s">
        <v>57</v>
      </c>
      <c r="B8" s="109"/>
      <c r="C8" s="109"/>
      <c r="Q8" s="61" t="s">
        <v>58</v>
      </c>
    </row>
    <row r="9" spans="1:17" ht="11.25">
      <c r="A9" s="110" t="s">
        <v>59</v>
      </c>
      <c r="B9" s="111"/>
      <c r="C9" s="111"/>
      <c r="D9" s="115" t="s">
        <v>21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2" thickBot="1">
      <c r="A10" s="112"/>
      <c r="B10" s="113"/>
      <c r="C10" s="113"/>
      <c r="D10" s="117" t="s">
        <v>7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2" thickBot="1">
      <c r="A11" s="112"/>
      <c r="B11" s="113"/>
      <c r="C11" s="113"/>
      <c r="D11" s="119" t="s">
        <v>60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  <c r="Q11" s="122" t="s">
        <v>61</v>
      </c>
    </row>
    <row r="12" spans="1:17" ht="36.75" customHeight="1" thickBot="1">
      <c r="A12" s="112"/>
      <c r="B12" s="113"/>
      <c r="C12" s="114"/>
      <c r="D12" s="70" t="s">
        <v>75</v>
      </c>
      <c r="E12" s="70" t="s">
        <v>76</v>
      </c>
      <c r="F12" s="70" t="s">
        <v>77</v>
      </c>
      <c r="G12" s="70" t="s">
        <v>78</v>
      </c>
      <c r="H12" s="70" t="s">
        <v>79</v>
      </c>
      <c r="I12" s="70" t="s">
        <v>80</v>
      </c>
      <c r="J12" s="80" t="s">
        <v>90</v>
      </c>
      <c r="K12" s="80" t="s">
        <v>91</v>
      </c>
      <c r="L12" s="80" t="s">
        <v>92</v>
      </c>
      <c r="M12" s="80" t="s">
        <v>93</v>
      </c>
      <c r="N12" s="80" t="s">
        <v>94</v>
      </c>
      <c r="O12" s="80" t="s">
        <v>95</v>
      </c>
      <c r="P12" s="76" t="s">
        <v>62</v>
      </c>
      <c r="Q12" s="123"/>
    </row>
    <row r="13" spans="1:17" ht="19.5" customHeight="1" thickBot="1">
      <c r="A13" s="103" t="s">
        <v>8</v>
      </c>
      <c r="B13" s="108"/>
      <c r="C13" s="108"/>
      <c r="D13" s="79">
        <f aca="true" t="shared" si="0" ref="D13:I13">D14+D18+D22</f>
        <v>42829.36</v>
      </c>
      <c r="E13" s="79">
        <f t="shared" si="0"/>
        <v>40613.68</v>
      </c>
      <c r="F13" s="79">
        <f t="shared" si="0"/>
        <v>56433.22</v>
      </c>
      <c r="G13" s="79">
        <f t="shared" si="0"/>
        <v>40408.93</v>
      </c>
      <c r="H13" s="79">
        <f t="shared" si="0"/>
        <v>40408.93</v>
      </c>
      <c r="I13" s="79">
        <f t="shared" si="0"/>
        <v>40471.45</v>
      </c>
      <c r="J13" s="75">
        <f aca="true" t="shared" si="1" ref="J13:O13">J14+J18+J22</f>
        <v>40408.93</v>
      </c>
      <c r="K13" s="75">
        <f t="shared" si="1"/>
        <v>40408.93</v>
      </c>
      <c r="L13" s="75">
        <f t="shared" si="1"/>
        <v>40408.93</v>
      </c>
      <c r="M13" s="75">
        <f t="shared" si="1"/>
        <v>40408.93</v>
      </c>
      <c r="N13" s="75">
        <f t="shared" si="1"/>
        <v>40408.93</v>
      </c>
      <c r="O13" s="75">
        <f t="shared" si="1"/>
        <v>69600.87</v>
      </c>
      <c r="P13" s="64">
        <f>SUM(D13:O13)</f>
        <v>532811.09</v>
      </c>
      <c r="Q13" s="62">
        <v>0</v>
      </c>
    </row>
    <row r="14" spans="1:17" ht="19.5" customHeight="1" thickBot="1">
      <c r="A14" s="103" t="s">
        <v>63</v>
      </c>
      <c r="B14" s="108"/>
      <c r="C14" s="108"/>
      <c r="D14" s="79">
        <f aca="true" t="shared" si="2" ref="D14:I14">SUM(D15:D17)</f>
        <v>42829.36</v>
      </c>
      <c r="E14" s="79">
        <f t="shared" si="2"/>
        <v>40613.68</v>
      </c>
      <c r="F14" s="79">
        <f t="shared" si="2"/>
        <v>56433.22</v>
      </c>
      <c r="G14" s="79">
        <f t="shared" si="2"/>
        <v>40408.93</v>
      </c>
      <c r="H14" s="79">
        <f t="shared" si="2"/>
        <v>40408.93</v>
      </c>
      <c r="I14" s="79">
        <f t="shared" si="2"/>
        <v>40471.45</v>
      </c>
      <c r="J14" s="75">
        <f aca="true" t="shared" si="3" ref="J14:O14">SUM(J15:J17)</f>
        <v>40408.93</v>
      </c>
      <c r="K14" s="75">
        <f t="shared" si="3"/>
        <v>40408.93</v>
      </c>
      <c r="L14" s="75">
        <f t="shared" si="3"/>
        <v>40408.93</v>
      </c>
      <c r="M14" s="75">
        <f t="shared" si="3"/>
        <v>40408.93</v>
      </c>
      <c r="N14" s="75">
        <f t="shared" si="3"/>
        <v>40408.93</v>
      </c>
      <c r="O14" s="75">
        <f t="shared" si="3"/>
        <v>69600.87</v>
      </c>
      <c r="P14" s="64">
        <f aca="true" t="shared" si="4" ref="P14:P27">SUM(D14:O14)</f>
        <v>532811.09</v>
      </c>
      <c r="Q14" s="62">
        <v>0</v>
      </c>
    </row>
    <row r="15" spans="1:17" ht="23.25" customHeight="1" thickBot="1">
      <c r="A15" s="63"/>
      <c r="B15" s="101" t="s">
        <v>64</v>
      </c>
      <c r="C15" s="102"/>
      <c r="D15" s="79">
        <v>35569.15</v>
      </c>
      <c r="E15" s="79">
        <v>33395.82</v>
      </c>
      <c r="F15" s="79">
        <v>49397.35</v>
      </c>
      <c r="G15" s="79">
        <v>33395.82</v>
      </c>
      <c r="H15" s="79">
        <v>33395.82</v>
      </c>
      <c r="I15" s="79">
        <v>33447.49</v>
      </c>
      <c r="J15" s="75">
        <v>33395.82</v>
      </c>
      <c r="K15" s="75">
        <v>33395.82</v>
      </c>
      <c r="L15" s="75">
        <v>33395.82</v>
      </c>
      <c r="M15" s="75">
        <v>33395.82</v>
      </c>
      <c r="N15" s="75">
        <v>33395.82</v>
      </c>
      <c r="O15" s="75">
        <v>55597</v>
      </c>
      <c r="P15" s="64">
        <f t="shared" si="4"/>
        <v>441177.55000000005</v>
      </c>
      <c r="Q15" s="62">
        <v>0</v>
      </c>
    </row>
    <row r="16" spans="1:17" ht="19.5" customHeight="1" thickBot="1">
      <c r="A16" s="63"/>
      <c r="B16" s="101" t="s">
        <v>65</v>
      </c>
      <c r="C16" s="102"/>
      <c r="D16" s="79">
        <v>7260.21</v>
      </c>
      <c r="E16" s="79">
        <v>7217.86</v>
      </c>
      <c r="F16" s="79">
        <v>7035.87</v>
      </c>
      <c r="G16" s="79">
        <v>7013.11</v>
      </c>
      <c r="H16" s="79">
        <v>7013.11</v>
      </c>
      <c r="I16" s="79">
        <v>7023.96</v>
      </c>
      <c r="J16" s="75">
        <v>7013.11</v>
      </c>
      <c r="K16" s="75">
        <v>7013.11</v>
      </c>
      <c r="L16" s="75">
        <v>7013.11</v>
      </c>
      <c r="M16" s="75">
        <v>7013.11</v>
      </c>
      <c r="N16" s="75">
        <v>7013.11</v>
      </c>
      <c r="O16" s="75">
        <v>14003.87</v>
      </c>
      <c r="P16" s="64">
        <f t="shared" si="4"/>
        <v>91633.54</v>
      </c>
      <c r="Q16" s="62">
        <v>0</v>
      </c>
    </row>
    <row r="17" spans="1:17" ht="19.5" customHeight="1" thickBot="1">
      <c r="A17" s="63"/>
      <c r="B17" s="101" t="s">
        <v>66</v>
      </c>
      <c r="C17" s="102"/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64">
        <f t="shared" si="4"/>
        <v>0</v>
      </c>
      <c r="Q17" s="62">
        <v>0</v>
      </c>
    </row>
    <row r="18" spans="1:17" ht="19.5" customHeight="1" thickBot="1">
      <c r="A18" s="103" t="s">
        <v>67</v>
      </c>
      <c r="B18" s="108"/>
      <c r="C18" s="108"/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64">
        <f t="shared" si="4"/>
        <v>0</v>
      </c>
      <c r="Q18" s="62">
        <v>0</v>
      </c>
    </row>
    <row r="19" spans="1:17" ht="19.5" customHeight="1" thickBot="1">
      <c r="A19" s="63"/>
      <c r="B19" s="103" t="s">
        <v>68</v>
      </c>
      <c r="C19" s="108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64">
        <f t="shared" si="4"/>
        <v>0</v>
      </c>
      <c r="Q19" s="62">
        <v>0</v>
      </c>
    </row>
    <row r="20" spans="1:17" ht="19.5" customHeight="1" thickBot="1">
      <c r="A20" s="63"/>
      <c r="B20" s="103" t="s">
        <v>69</v>
      </c>
      <c r="C20" s="108"/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64">
        <f t="shared" si="4"/>
        <v>0</v>
      </c>
      <c r="Q20" s="62">
        <v>0</v>
      </c>
    </row>
    <row r="21" spans="1:17" ht="19.5" customHeight="1" thickBot="1">
      <c r="A21" s="63"/>
      <c r="B21" s="103" t="s">
        <v>70</v>
      </c>
      <c r="C21" s="108"/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64">
        <f t="shared" si="4"/>
        <v>0</v>
      </c>
      <c r="Q21" s="62">
        <v>0</v>
      </c>
    </row>
    <row r="22" spans="1:17" ht="22.5" customHeight="1" thickBot="1">
      <c r="A22" s="101" t="s">
        <v>71</v>
      </c>
      <c r="B22" s="102"/>
      <c r="C22" s="102"/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64">
        <f t="shared" si="4"/>
        <v>0</v>
      </c>
      <c r="Q22" s="62">
        <v>0</v>
      </c>
    </row>
    <row r="23" spans="1:17" ht="19.5" customHeight="1" thickBot="1">
      <c r="A23" s="101" t="s">
        <v>72</v>
      </c>
      <c r="B23" s="102"/>
      <c r="C23" s="102"/>
      <c r="D23" s="81">
        <f aca="true" t="shared" si="5" ref="D23:N23">SUM(D24:D27)</f>
        <v>0</v>
      </c>
      <c r="E23" s="81">
        <f t="shared" si="5"/>
        <v>0</v>
      </c>
      <c r="F23" s="81">
        <f t="shared" si="5"/>
        <v>0</v>
      </c>
      <c r="G23" s="81">
        <f t="shared" si="5"/>
        <v>0</v>
      </c>
      <c r="H23" s="81">
        <f t="shared" si="5"/>
        <v>0</v>
      </c>
      <c r="I23" s="81">
        <f t="shared" si="5"/>
        <v>0</v>
      </c>
      <c r="J23" s="81">
        <f t="shared" si="5"/>
        <v>0</v>
      </c>
      <c r="K23" s="81">
        <f t="shared" si="5"/>
        <v>0</v>
      </c>
      <c r="L23" s="81">
        <f t="shared" si="5"/>
        <v>0</v>
      </c>
      <c r="M23" s="81">
        <f t="shared" si="5"/>
        <v>0</v>
      </c>
      <c r="N23" s="81">
        <f t="shared" si="5"/>
        <v>0</v>
      </c>
      <c r="O23" s="75">
        <f>SUM(O24:O27)</f>
        <v>4913.33</v>
      </c>
      <c r="P23" s="64">
        <f>SUM(D23:O23)</f>
        <v>4913.33</v>
      </c>
      <c r="Q23" s="62">
        <v>0</v>
      </c>
    </row>
    <row r="24" spans="1:17" ht="23.25" customHeight="1" thickBot="1">
      <c r="A24" s="63"/>
      <c r="B24" s="101" t="s">
        <v>9</v>
      </c>
      <c r="C24" s="102"/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4913.33</v>
      </c>
      <c r="P24" s="64">
        <f t="shared" si="4"/>
        <v>4913.33</v>
      </c>
      <c r="Q24" s="62">
        <v>0</v>
      </c>
    </row>
    <row r="25" spans="1:17" ht="19.5" customHeight="1" thickBot="1">
      <c r="A25" s="63"/>
      <c r="B25" s="101" t="s">
        <v>73</v>
      </c>
      <c r="C25" s="102"/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64">
        <f t="shared" si="4"/>
        <v>0</v>
      </c>
      <c r="Q25" s="62">
        <v>0</v>
      </c>
    </row>
    <row r="26" spans="1:17" ht="19.5" customHeight="1" thickBot="1">
      <c r="A26" s="63"/>
      <c r="B26" s="101" t="s">
        <v>10</v>
      </c>
      <c r="C26" s="102"/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64">
        <f t="shared" si="4"/>
        <v>0</v>
      </c>
      <c r="Q26" s="62">
        <v>0</v>
      </c>
    </row>
    <row r="27" spans="1:17" ht="19.5" customHeight="1" thickBot="1">
      <c r="A27" s="63"/>
      <c r="B27" s="101" t="s">
        <v>11</v>
      </c>
      <c r="C27" s="102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64">
        <f t="shared" si="4"/>
        <v>0</v>
      </c>
      <c r="Q27" s="62">
        <v>0</v>
      </c>
    </row>
    <row r="28" spans="1:17" ht="19.5" customHeight="1" thickBot="1">
      <c r="A28" s="103" t="s">
        <v>22</v>
      </c>
      <c r="B28" s="104"/>
      <c r="C28" s="104"/>
      <c r="D28" s="75">
        <f aca="true" t="shared" si="6" ref="D28:N28">D13-D23</f>
        <v>42829.36</v>
      </c>
      <c r="E28" s="75">
        <f t="shared" si="6"/>
        <v>40613.68</v>
      </c>
      <c r="F28" s="75">
        <f t="shared" si="6"/>
        <v>56433.22</v>
      </c>
      <c r="G28" s="75">
        <f t="shared" si="6"/>
        <v>40408.93</v>
      </c>
      <c r="H28" s="75">
        <f t="shared" si="6"/>
        <v>40408.93</v>
      </c>
      <c r="I28" s="75">
        <f t="shared" si="6"/>
        <v>40471.45</v>
      </c>
      <c r="J28" s="75">
        <f t="shared" si="6"/>
        <v>40408.93</v>
      </c>
      <c r="K28" s="75">
        <f t="shared" si="6"/>
        <v>40408.93</v>
      </c>
      <c r="L28" s="75">
        <f t="shared" si="6"/>
        <v>40408.93</v>
      </c>
      <c r="M28" s="75">
        <f t="shared" si="6"/>
        <v>40408.93</v>
      </c>
      <c r="N28" s="75">
        <f t="shared" si="6"/>
        <v>40408.93</v>
      </c>
      <c r="O28" s="75">
        <f>O13-O23</f>
        <v>64687.53999999999</v>
      </c>
      <c r="P28" s="64">
        <f>SUM(D28:O28)</f>
        <v>527897.76</v>
      </c>
      <c r="Q28" s="62">
        <v>0</v>
      </c>
    </row>
    <row r="29" spans="1:17" ht="12" thickBo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" thickBot="1">
      <c r="A30" s="105" t="s">
        <v>23</v>
      </c>
      <c r="B30" s="105"/>
      <c r="C30" s="106"/>
      <c r="D30" s="106"/>
      <c r="E30" s="106"/>
      <c r="F30" s="106"/>
      <c r="G30" s="106"/>
      <c r="H30" s="106"/>
      <c r="I30" s="106"/>
      <c r="J30" s="107"/>
      <c r="K30" s="107"/>
      <c r="L30" s="107"/>
      <c r="M30" s="107" t="s">
        <v>1</v>
      </c>
      <c r="N30" s="107"/>
      <c r="O30" s="107"/>
      <c r="P30" s="107"/>
      <c r="Q30" s="65" t="s">
        <v>5</v>
      </c>
    </row>
    <row r="31" spans="1:17" ht="12" thickBot="1">
      <c r="A31" s="97" t="s">
        <v>26</v>
      </c>
      <c r="B31" s="97"/>
      <c r="C31" s="98"/>
      <c r="D31" s="98"/>
      <c r="E31" s="98"/>
      <c r="F31" s="98"/>
      <c r="G31" s="98"/>
      <c r="H31" s="98"/>
      <c r="I31" s="98"/>
      <c r="J31" s="99"/>
      <c r="K31" s="99"/>
      <c r="L31" s="99"/>
      <c r="M31" s="124">
        <v>53126682.46</v>
      </c>
      <c r="N31" s="124"/>
      <c r="O31" s="124"/>
      <c r="P31" s="124"/>
      <c r="Q31" s="62">
        <v>0</v>
      </c>
    </row>
    <row r="32" spans="1:17" ht="12" thickBot="1">
      <c r="A32" s="97" t="s">
        <v>85</v>
      </c>
      <c r="B32" s="97"/>
      <c r="C32" s="98"/>
      <c r="D32" s="98"/>
      <c r="E32" s="98"/>
      <c r="F32" s="98"/>
      <c r="G32" s="98"/>
      <c r="H32" s="98"/>
      <c r="I32" s="98"/>
      <c r="J32" s="99"/>
      <c r="K32" s="99"/>
      <c r="L32" s="99"/>
      <c r="M32" s="96">
        <v>900000</v>
      </c>
      <c r="N32" s="96"/>
      <c r="O32" s="96"/>
      <c r="P32" s="96"/>
      <c r="Q32" s="62">
        <v>0</v>
      </c>
    </row>
    <row r="33" spans="1:17" ht="12" thickBot="1">
      <c r="A33" s="97" t="s">
        <v>86</v>
      </c>
      <c r="B33" s="97"/>
      <c r="C33" s="98"/>
      <c r="D33" s="98"/>
      <c r="E33" s="98"/>
      <c r="F33" s="98"/>
      <c r="G33" s="98"/>
      <c r="H33" s="98"/>
      <c r="I33" s="98"/>
      <c r="J33" s="99"/>
      <c r="K33" s="99"/>
      <c r="L33" s="99"/>
      <c r="M33" s="96">
        <v>153758</v>
      </c>
      <c r="N33" s="96"/>
      <c r="O33" s="96"/>
      <c r="P33" s="96"/>
      <c r="Q33" s="62">
        <v>0</v>
      </c>
    </row>
    <row r="34" spans="1:17" ht="12" thickBot="1">
      <c r="A34" s="100" t="s">
        <v>89</v>
      </c>
      <c r="B34" s="97"/>
      <c r="C34" s="98"/>
      <c r="D34" s="98"/>
      <c r="E34" s="98"/>
      <c r="F34" s="98"/>
      <c r="G34" s="98"/>
      <c r="H34" s="98"/>
      <c r="I34" s="98"/>
      <c r="J34" s="99"/>
      <c r="K34" s="99"/>
      <c r="L34" s="99"/>
      <c r="M34" s="96">
        <v>52072924.46</v>
      </c>
      <c r="N34" s="96"/>
      <c r="O34" s="96"/>
      <c r="P34" s="96"/>
      <c r="Q34" s="62">
        <v>0</v>
      </c>
    </row>
    <row r="35" spans="1:17" ht="12" thickBot="1">
      <c r="A35" s="91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>
        <f>P28+Q28</f>
        <v>527897.76</v>
      </c>
      <c r="N35" s="93"/>
      <c r="O35" s="93"/>
      <c r="P35" s="93"/>
      <c r="Q35" s="66">
        <f>M35/M34</f>
        <v>0.010137663007682745</v>
      </c>
    </row>
    <row r="36" spans="1:17" ht="12" thickBot="1">
      <c r="A36" s="94" t="s">
        <v>82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>
        <f>M34*Q36</f>
        <v>3124375.4676</v>
      </c>
      <c r="N36" s="96"/>
      <c r="O36" s="96"/>
      <c r="P36" s="96"/>
      <c r="Q36" s="67">
        <v>0.06</v>
      </c>
    </row>
    <row r="37" spans="1:17" ht="12" thickBot="1">
      <c r="A37" s="94" t="s">
        <v>83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>
        <f>M34*Q37</f>
        <v>2968156.69422</v>
      </c>
      <c r="N37" s="96"/>
      <c r="O37" s="96"/>
      <c r="P37" s="96"/>
      <c r="Q37" s="69">
        <v>0.056999999999999995</v>
      </c>
    </row>
    <row r="38" spans="1:17" ht="12" thickBot="1">
      <c r="A38" s="86" t="s">
        <v>84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>
        <f>M34*Q38</f>
        <v>2811937.92084</v>
      </c>
      <c r="N38" s="88"/>
      <c r="O38" s="88"/>
      <c r="P38" s="88"/>
      <c r="Q38" s="68">
        <v>0.054</v>
      </c>
    </row>
    <row r="39" spans="1:17" s="2" customFormat="1" ht="11.25" customHeight="1">
      <c r="A39" s="89" t="s">
        <v>98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 s="2" customFormat="1" ht="11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7" s="2" customFormat="1" ht="11.25">
      <c r="A41" s="3"/>
      <c r="B41" s="3"/>
      <c r="C41" s="3"/>
      <c r="D41" s="3"/>
      <c r="E41" s="3"/>
      <c r="F41" s="3"/>
      <c r="G41" s="3"/>
    </row>
    <row r="42" spans="1:7" s="2" customFormat="1" ht="11.25">
      <c r="A42" s="1" t="s">
        <v>97</v>
      </c>
      <c r="B42" s="3"/>
      <c r="C42" s="3"/>
      <c r="D42" s="3"/>
      <c r="E42" s="3"/>
      <c r="F42" s="3"/>
      <c r="G42" s="3"/>
    </row>
    <row r="43" s="2" customFormat="1" ht="11.25" customHeight="1">
      <c r="A43" s="1"/>
    </row>
    <row r="44" s="2" customFormat="1" ht="11.25" customHeight="1">
      <c r="A44" s="1"/>
    </row>
    <row r="45" spans="2:16" s="2" customFormat="1" ht="11.25" customHeight="1">
      <c r="B45" s="84" t="s">
        <v>99</v>
      </c>
      <c r="C45" s="84"/>
      <c r="D45" s="84"/>
      <c r="G45" s="84" t="s">
        <v>51</v>
      </c>
      <c r="H45" s="84"/>
      <c r="K45" s="84" t="s">
        <v>17</v>
      </c>
      <c r="L45" s="84"/>
      <c r="O45" s="84"/>
      <c r="P45" s="84"/>
    </row>
    <row r="46" spans="2:16" s="5" customFormat="1" ht="11.25">
      <c r="B46" s="84" t="s">
        <v>74</v>
      </c>
      <c r="C46" s="84"/>
      <c r="D46" s="84"/>
      <c r="G46" s="85" t="s">
        <v>18</v>
      </c>
      <c r="H46" s="85"/>
      <c r="K46" s="85" t="s">
        <v>19</v>
      </c>
      <c r="L46" s="85"/>
      <c r="O46" s="85"/>
      <c r="P46" s="85"/>
    </row>
    <row r="47" spans="2:16" s="2" customFormat="1" ht="11.25" customHeight="1">
      <c r="B47" s="84" t="s">
        <v>100</v>
      </c>
      <c r="C47" s="84"/>
      <c r="D47" s="84"/>
      <c r="G47" s="84" t="s">
        <v>52</v>
      </c>
      <c r="H47" s="84"/>
      <c r="K47" s="84" t="s">
        <v>20</v>
      </c>
      <c r="L47" s="84"/>
      <c r="O47" s="84"/>
      <c r="P47" s="84"/>
    </row>
  </sheetData>
  <sheetProtection/>
  <mergeCells count="60">
    <mergeCell ref="A1:Q1"/>
    <mergeCell ref="A2:Q2"/>
    <mergeCell ref="A3:Q3"/>
    <mergeCell ref="A4:Q4"/>
    <mergeCell ref="A5:Q5"/>
    <mergeCell ref="A6:Q6"/>
    <mergeCell ref="A8:C8"/>
    <mergeCell ref="A9:C12"/>
    <mergeCell ref="D9:Q9"/>
    <mergeCell ref="D10:Q10"/>
    <mergeCell ref="D11:P11"/>
    <mergeCell ref="Q11:Q12"/>
    <mergeCell ref="A13:C13"/>
    <mergeCell ref="A14:C14"/>
    <mergeCell ref="B15:C15"/>
    <mergeCell ref="B16:C16"/>
    <mergeCell ref="B17:C17"/>
    <mergeCell ref="A18:C18"/>
    <mergeCell ref="B19:C19"/>
    <mergeCell ref="B20:C20"/>
    <mergeCell ref="B21:C21"/>
    <mergeCell ref="A22:C22"/>
    <mergeCell ref="A23:C23"/>
    <mergeCell ref="B24:C24"/>
    <mergeCell ref="B25:C25"/>
    <mergeCell ref="B26:C26"/>
    <mergeCell ref="B27:C27"/>
    <mergeCell ref="A28:C28"/>
    <mergeCell ref="A30:L30"/>
    <mergeCell ref="M30:P30"/>
    <mergeCell ref="A31:L31"/>
    <mergeCell ref="M31:P31"/>
    <mergeCell ref="A32:L32"/>
    <mergeCell ref="M32:P32"/>
    <mergeCell ref="A34:L34"/>
    <mergeCell ref="M34:P34"/>
    <mergeCell ref="A33:L33"/>
    <mergeCell ref="M33:P33"/>
    <mergeCell ref="A35:L35"/>
    <mergeCell ref="M35:P35"/>
    <mergeCell ref="A36:L36"/>
    <mergeCell ref="M36:P36"/>
    <mergeCell ref="A37:L37"/>
    <mergeCell ref="M37:P37"/>
    <mergeCell ref="A38:L38"/>
    <mergeCell ref="M38:P38"/>
    <mergeCell ref="A39:Q39"/>
    <mergeCell ref="A40:Q40"/>
    <mergeCell ref="B45:D45"/>
    <mergeCell ref="G45:H45"/>
    <mergeCell ref="K45:L45"/>
    <mergeCell ref="O45:P45"/>
    <mergeCell ref="B46:D46"/>
    <mergeCell ref="G46:H46"/>
    <mergeCell ref="K46:L46"/>
    <mergeCell ref="O46:P46"/>
    <mergeCell ref="B47:D47"/>
    <mergeCell ref="G47:H47"/>
    <mergeCell ref="K47:L47"/>
    <mergeCell ref="O47:P47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tabSelected="1" zoomScalePageLayoutView="0" workbookViewId="0" topLeftCell="A1">
      <selection activeCell="A18" sqref="A18:A19"/>
    </sheetView>
  </sheetViews>
  <sheetFormatPr defaultColWidth="9.140625" defaultRowHeight="11.25" customHeight="1"/>
  <cols>
    <col min="1" max="1" width="41.28125" style="12" customWidth="1"/>
    <col min="2" max="2" width="14.00390625" style="12" customWidth="1"/>
    <col min="3" max="3" width="11.421875" style="12" customWidth="1"/>
    <col min="4" max="4" width="12.00390625" style="12" customWidth="1"/>
    <col min="5" max="5" width="13.421875" style="12" customWidth="1"/>
    <col min="6" max="6" width="12.421875" style="12" customWidth="1"/>
    <col min="7" max="7" width="17.140625" style="12" customWidth="1"/>
    <col min="8" max="9" width="14.7109375" style="12" customWidth="1"/>
    <col min="10" max="10" width="17.28125" style="12" customWidth="1"/>
    <col min="11" max="11" width="12.00390625" style="11" bestFit="1" customWidth="1"/>
    <col min="12" max="12" width="11.7109375" style="11" bestFit="1" customWidth="1"/>
    <col min="13" max="13" width="9.57421875" style="12" bestFit="1" customWidth="1"/>
    <col min="14" max="14" width="9.140625" style="12" customWidth="1"/>
    <col min="15" max="17" width="10.8515625" style="12" bestFit="1" customWidth="1"/>
    <col min="18" max="18" width="9.8515625" style="12" bestFit="1" customWidth="1"/>
    <col min="19" max="19" width="10.421875" style="12" bestFit="1" customWidth="1"/>
    <col min="20" max="16384" width="9.140625" style="12" customWidth="1"/>
  </cols>
  <sheetData>
    <row r="1" spans="1:10" ht="12.75" customHeight="1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 customHeight="1">
      <c r="A2" s="133" t="s">
        <v>34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 customHeight="1">
      <c r="A3" s="135" t="s">
        <v>47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2.75" customHeight="1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 customHeight="1">
      <c r="A5" s="134" t="str">
        <f>Anexo_1!A6</f>
        <v>JANEIRO/2020 A DEZEMBRO/2020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2.75" customHeight="1">
      <c r="A6" s="133"/>
      <c r="B6" s="133"/>
      <c r="C6" s="133"/>
      <c r="D6" s="133"/>
      <c r="E6" s="133"/>
      <c r="F6" s="133"/>
      <c r="G6" s="133"/>
      <c r="H6" s="25"/>
      <c r="I6" s="25"/>
      <c r="J6" s="24"/>
    </row>
    <row r="7" spans="1:10" ht="12.75" customHeight="1">
      <c r="A7" s="136" t="e">
        <f>#REF!</f>
        <v>#REF!</v>
      </c>
      <c r="B7" s="136"/>
      <c r="C7" s="136"/>
      <c r="D7" s="136"/>
      <c r="E7" s="136"/>
      <c r="F7" s="136"/>
      <c r="G7" s="34"/>
      <c r="H7" s="35"/>
      <c r="I7" s="35"/>
      <c r="J7" s="34">
        <v>1</v>
      </c>
    </row>
    <row r="8" spans="1:11" ht="21" customHeight="1">
      <c r="A8" s="130" t="s">
        <v>38</v>
      </c>
      <c r="B8" s="150" t="s">
        <v>39</v>
      </c>
      <c r="C8" s="128" t="s">
        <v>4</v>
      </c>
      <c r="D8" s="170"/>
      <c r="E8" s="170"/>
      <c r="F8" s="127"/>
      <c r="G8" s="150" t="s">
        <v>31</v>
      </c>
      <c r="H8" s="150" t="s">
        <v>40</v>
      </c>
      <c r="I8" s="150" t="s">
        <v>32</v>
      </c>
      <c r="J8" s="168" t="s">
        <v>102</v>
      </c>
      <c r="K8" s="29"/>
    </row>
    <row r="9" spans="1:11" ht="19.5" customHeight="1">
      <c r="A9" s="131"/>
      <c r="B9" s="151"/>
      <c r="C9" s="128" t="s">
        <v>41</v>
      </c>
      <c r="D9" s="127"/>
      <c r="E9" s="150" t="s">
        <v>42</v>
      </c>
      <c r="F9" s="150" t="s">
        <v>43</v>
      </c>
      <c r="G9" s="151"/>
      <c r="H9" s="151"/>
      <c r="I9" s="151"/>
      <c r="J9" s="169"/>
      <c r="K9" s="29"/>
    </row>
    <row r="10" spans="1:11" ht="45" customHeight="1">
      <c r="A10" s="131"/>
      <c r="B10" s="137"/>
      <c r="C10" s="72" t="s">
        <v>33</v>
      </c>
      <c r="D10" s="72" t="s">
        <v>6</v>
      </c>
      <c r="E10" s="137"/>
      <c r="F10" s="137"/>
      <c r="G10" s="137"/>
      <c r="H10" s="137"/>
      <c r="I10" s="151"/>
      <c r="J10" s="169"/>
      <c r="K10" s="29"/>
    </row>
    <row r="11" spans="1:13" ht="23.25" customHeight="1">
      <c r="A11" s="132"/>
      <c r="B11" s="71" t="s">
        <v>27</v>
      </c>
      <c r="C11" s="72" t="s">
        <v>28</v>
      </c>
      <c r="D11" s="72" t="s">
        <v>44</v>
      </c>
      <c r="E11" s="73" t="s">
        <v>45</v>
      </c>
      <c r="F11" s="73" t="s">
        <v>46</v>
      </c>
      <c r="G11" s="149" t="s">
        <v>105</v>
      </c>
      <c r="H11" s="72" t="s">
        <v>106</v>
      </c>
      <c r="I11" s="137"/>
      <c r="J11" s="138"/>
      <c r="K11" s="28"/>
      <c r="L11" s="13"/>
      <c r="M11" s="14"/>
    </row>
    <row r="12" spans="1:12" ht="11.25" customHeight="1">
      <c r="A12" s="58" t="s">
        <v>103</v>
      </c>
      <c r="B12" s="163">
        <f aca="true" t="shared" si="0" ref="B12:H12">B14</f>
        <v>18130.74</v>
      </c>
      <c r="C12" s="164">
        <f t="shared" si="0"/>
        <v>0</v>
      </c>
      <c r="D12" s="164">
        <f t="shared" si="0"/>
        <v>0</v>
      </c>
      <c r="E12" s="164">
        <f t="shared" si="0"/>
        <v>0</v>
      </c>
      <c r="F12" s="164">
        <f t="shared" si="0"/>
        <v>18130.74</v>
      </c>
      <c r="G12" s="30">
        <f>B12-(C12+D12+E12+F12)</f>
        <v>0</v>
      </c>
      <c r="H12" s="164">
        <f t="shared" si="0"/>
        <v>0</v>
      </c>
      <c r="I12" s="152"/>
      <c r="J12" s="152">
        <f>G12-H12</f>
        <v>0</v>
      </c>
      <c r="K12" s="24"/>
      <c r="L12" s="12"/>
    </row>
    <row r="13" spans="1:13" ht="12.75" customHeight="1">
      <c r="A13" s="74" t="s">
        <v>55</v>
      </c>
      <c r="B13" s="153">
        <f>SUM(B14:B15)</f>
        <v>18130.74</v>
      </c>
      <c r="C13" s="153">
        <f>SUM(C14:C15)</f>
        <v>0</v>
      </c>
      <c r="D13" s="153">
        <f>SUM(D14:D15)</f>
        <v>0</v>
      </c>
      <c r="E13" s="153">
        <f>SUM(E14:E15)</f>
        <v>0</v>
      </c>
      <c r="F13" s="153">
        <f>SUM(F14:F15)</f>
        <v>18130.74</v>
      </c>
      <c r="G13" s="153">
        <f>SUM(G14:G15)</f>
        <v>0</v>
      </c>
      <c r="H13" s="153"/>
      <c r="I13" s="153"/>
      <c r="J13" s="158">
        <f>G13-H13</f>
        <v>0</v>
      </c>
      <c r="K13" s="28"/>
      <c r="L13" s="13"/>
      <c r="M13" s="14"/>
    </row>
    <row r="14" spans="1:13" ht="12.75" customHeight="1" hidden="1">
      <c r="A14" s="33" t="s">
        <v>53</v>
      </c>
      <c r="B14" s="154">
        <v>18130.74</v>
      </c>
      <c r="C14" s="156">
        <v>0</v>
      </c>
      <c r="D14" s="155">
        <v>0</v>
      </c>
      <c r="E14" s="154">
        <v>0</v>
      </c>
      <c r="F14" s="156">
        <f>1010.38+17120.36</f>
        <v>18130.74</v>
      </c>
      <c r="G14" s="155">
        <f>B14-(C14+D14+E14+F14)</f>
        <v>0</v>
      </c>
      <c r="H14" s="155">
        <v>0</v>
      </c>
      <c r="I14" s="155"/>
      <c r="J14" s="157">
        <v>0</v>
      </c>
      <c r="K14" s="28"/>
      <c r="L14" s="13"/>
      <c r="M14" s="14"/>
    </row>
    <row r="15" spans="1:18" ht="12.75" customHeight="1">
      <c r="A15" s="165"/>
      <c r="B15" s="166"/>
      <c r="C15" s="166"/>
      <c r="D15" s="166"/>
      <c r="E15" s="166"/>
      <c r="F15" s="166"/>
      <c r="G15" s="166"/>
      <c r="H15" s="166"/>
      <c r="I15" s="166"/>
      <c r="J15" s="167"/>
      <c r="K15" s="28">
        <f>SUM(K13:K14)</f>
        <v>0</v>
      </c>
      <c r="L15" s="13"/>
      <c r="M15" s="16"/>
      <c r="O15" s="17"/>
      <c r="Q15" s="15"/>
      <c r="R15" s="13"/>
    </row>
    <row r="16" spans="1:13" ht="12">
      <c r="A16" s="58" t="s">
        <v>104</v>
      </c>
      <c r="B16" s="32">
        <f>SUM(B17:B18)</f>
        <v>0</v>
      </c>
      <c r="C16" s="32">
        <f aca="true" t="shared" si="1" ref="C16:J16">SUM(C17:C18)</f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  <c r="H16" s="32">
        <f t="shared" si="1"/>
        <v>0</v>
      </c>
      <c r="I16" s="32">
        <f t="shared" si="1"/>
        <v>0</v>
      </c>
      <c r="J16" s="31">
        <f t="shared" si="1"/>
        <v>0</v>
      </c>
      <c r="K16" s="28"/>
      <c r="L16" s="13"/>
      <c r="M16" s="14"/>
    </row>
    <row r="17" spans="2:18" ht="12.75" customHeight="1">
      <c r="B17" s="160"/>
      <c r="C17" s="160"/>
      <c r="D17" s="160"/>
      <c r="E17" s="160"/>
      <c r="F17" s="160"/>
      <c r="G17" s="160"/>
      <c r="H17" s="160"/>
      <c r="I17" s="160"/>
      <c r="J17" s="160"/>
      <c r="K17" s="29"/>
      <c r="R17" s="13"/>
    </row>
    <row r="18" spans="1:18" ht="12.75" customHeight="1">
      <c r="A18" s="26" t="s">
        <v>29</v>
      </c>
      <c r="B18" s="159"/>
      <c r="C18" s="159"/>
      <c r="D18" s="161"/>
      <c r="E18" s="159"/>
      <c r="F18" s="159"/>
      <c r="G18" s="161"/>
      <c r="H18" s="161"/>
      <c r="I18" s="161"/>
      <c r="J18" s="161"/>
      <c r="K18" s="29"/>
      <c r="O18" s="15"/>
      <c r="Q18" s="15"/>
      <c r="R18" s="13"/>
    </row>
    <row r="19" spans="1:18" ht="12.75" customHeight="1">
      <c r="A19" s="58" t="s">
        <v>30</v>
      </c>
      <c r="B19" s="164">
        <f>B16+B12</f>
        <v>18130.74</v>
      </c>
      <c r="C19" s="164">
        <f>C16+C12</f>
        <v>0</v>
      </c>
      <c r="D19" s="164">
        <f>D16+D12</f>
        <v>0</v>
      </c>
      <c r="E19" s="164">
        <f>E16+E12</f>
        <v>0</v>
      </c>
      <c r="F19" s="164">
        <f>F16+F12</f>
        <v>18130.74</v>
      </c>
      <c r="G19" s="164">
        <f>G16+G12</f>
        <v>0</v>
      </c>
      <c r="H19" s="164">
        <f>H16+H12</f>
        <v>0</v>
      </c>
      <c r="I19" s="152"/>
      <c r="J19" s="152">
        <f>J16+J12</f>
        <v>0</v>
      </c>
      <c r="K19" s="28"/>
      <c r="L19" s="13"/>
      <c r="M19" s="16"/>
      <c r="O19" s="17"/>
      <c r="Q19" s="15"/>
      <c r="R19" s="13"/>
    </row>
    <row r="20" spans="1:20" ht="12.75" customHeight="1">
      <c r="A20" s="57"/>
      <c r="B20" s="162"/>
      <c r="C20" s="27"/>
      <c r="D20" s="26"/>
      <c r="E20" s="26"/>
      <c r="F20" s="26"/>
      <c r="G20" s="26"/>
      <c r="H20" s="27"/>
      <c r="I20" s="27"/>
      <c r="J20" s="27"/>
      <c r="K20" s="29"/>
      <c r="L20" s="12"/>
      <c r="O20" s="15"/>
      <c r="R20" s="17"/>
      <c r="S20" s="17"/>
      <c r="T20" s="15"/>
    </row>
    <row r="21" spans="1:12" ht="12.75" customHeight="1">
      <c r="A21" s="129" t="s">
        <v>54</v>
      </c>
      <c r="B21" s="129"/>
      <c r="C21" s="129"/>
      <c r="D21" s="129"/>
      <c r="E21" s="129"/>
      <c r="F21" s="129"/>
      <c r="L21" s="12"/>
    </row>
    <row r="22" spans="1:12" ht="12.75" customHeight="1">
      <c r="A22" s="18"/>
      <c r="B22" s="21"/>
      <c r="C22" s="21"/>
      <c r="D22" s="21"/>
      <c r="E22" s="18"/>
      <c r="F22" s="18"/>
      <c r="G22" s="18"/>
      <c r="H22" s="18"/>
      <c r="I22" s="18"/>
      <c r="J22" s="19"/>
      <c r="K22" s="20"/>
      <c r="L22" s="12"/>
    </row>
    <row r="23" spans="1:12" ht="12.75" customHeight="1">
      <c r="A23" s="9" t="s">
        <v>97</v>
      </c>
      <c r="B23" s="22"/>
      <c r="C23" s="9"/>
      <c r="D23" s="9"/>
      <c r="E23" s="22"/>
      <c r="F23" s="9"/>
      <c r="G23" s="9"/>
      <c r="H23" s="9"/>
      <c r="I23" s="9"/>
      <c r="L23" s="12"/>
    </row>
    <row r="24" spans="1:12" ht="12.75" customHeight="1">
      <c r="A24" s="9"/>
      <c r="B24" s="22"/>
      <c r="C24" s="9"/>
      <c r="D24" s="9"/>
      <c r="E24" s="22"/>
      <c r="F24" s="9"/>
      <c r="G24" s="9"/>
      <c r="H24" s="9"/>
      <c r="I24" s="9"/>
      <c r="L24" s="12"/>
    </row>
    <row r="25" ht="12" customHeight="1">
      <c r="L25" s="12"/>
    </row>
    <row r="26" spans="1:9" ht="12.75" customHeight="1">
      <c r="A26" s="10"/>
      <c r="B26" s="125" t="str">
        <f>Anexo_1!B45</f>
        <v>PEDRO VITOR MARTINI</v>
      </c>
      <c r="C26" s="125"/>
      <c r="E26" s="125" t="str">
        <f>Anexo_1!G45</f>
        <v>ELISETE T. B. RODRIGUES</v>
      </c>
      <c r="F26" s="125"/>
      <c r="G26" s="125" t="str">
        <f>Anexo_1!K45</f>
        <v>ELISEU ELIAS VOGT</v>
      </c>
      <c r="H26" s="125"/>
      <c r="I26" s="10"/>
    </row>
    <row r="27" spans="1:13" ht="12.75" customHeight="1">
      <c r="A27" s="10"/>
      <c r="B27" s="125" t="str">
        <f>Anexo_1!B46</f>
        <v>Presidente</v>
      </c>
      <c r="C27" s="125"/>
      <c r="E27" s="125" t="str">
        <f>Anexo_1!G46</f>
        <v>Contadora - Controle Interno</v>
      </c>
      <c r="F27" s="125"/>
      <c r="G27" s="125" t="str">
        <f>Anexo_1!K46</f>
        <v>Contador</v>
      </c>
      <c r="H27" s="125"/>
      <c r="I27" s="10"/>
      <c r="J27" s="125"/>
      <c r="K27" s="125"/>
      <c r="M27" s="10"/>
    </row>
    <row r="28" spans="1:13" ht="12.75" customHeight="1">
      <c r="A28" s="10"/>
      <c r="B28" s="125" t="str">
        <f>Anexo_1!B47</f>
        <v>CPF: 010.756.045-36</v>
      </c>
      <c r="C28" s="125"/>
      <c r="E28" s="125" t="str">
        <f>Anexo_1!G47</f>
        <v>CRC/RS 069.172/O-7</v>
      </c>
      <c r="F28" s="125"/>
      <c r="G28" s="125" t="str">
        <f>Anexo_1!K47</f>
        <v>CRC/RS 077.908/O-4</v>
      </c>
      <c r="H28" s="125"/>
      <c r="I28" s="10"/>
      <c r="J28" s="125"/>
      <c r="K28" s="125"/>
      <c r="M28" s="10"/>
    </row>
    <row r="29" spans="1:13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23"/>
      <c r="M29" s="10"/>
    </row>
    <row r="30" spans="1:13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23"/>
      <c r="M30" s="10"/>
    </row>
    <row r="31" spans="1:13" s="24" customFormat="1" ht="12.75" customHeight="1">
      <c r="A31" s="126"/>
      <c r="B31" s="126"/>
      <c r="C31" s="126"/>
      <c r="D31" s="126"/>
      <c r="E31" s="126"/>
      <c r="F31" s="126"/>
      <c r="G31" s="126"/>
      <c r="H31" s="18"/>
      <c r="I31" s="18"/>
      <c r="J31" s="125"/>
      <c r="K31" s="125"/>
      <c r="L31" s="11"/>
      <c r="M31" s="10"/>
    </row>
  </sheetData>
  <sheetProtection/>
  <mergeCells count="31">
    <mergeCell ref="I8:I11"/>
    <mergeCell ref="H8:H10"/>
    <mergeCell ref="J28:K28"/>
    <mergeCell ref="G28:H28"/>
    <mergeCell ref="J27:K27"/>
    <mergeCell ref="B26:C26"/>
    <mergeCell ref="E26:F26"/>
    <mergeCell ref="G26:H26"/>
    <mergeCell ref="E27:F27"/>
    <mergeCell ref="A1:J1"/>
    <mergeCell ref="A2:J2"/>
    <mergeCell ref="A8:A11"/>
    <mergeCell ref="A3:J3"/>
    <mergeCell ref="A6:G6"/>
    <mergeCell ref="A7:F7"/>
    <mergeCell ref="A4:J4"/>
    <mergeCell ref="A5:J5"/>
    <mergeCell ref="B8:B10"/>
    <mergeCell ref="C8:F8"/>
    <mergeCell ref="G8:G10"/>
    <mergeCell ref="J8:J11"/>
    <mergeCell ref="C9:D9"/>
    <mergeCell ref="E9:E10"/>
    <mergeCell ref="F9:F10"/>
    <mergeCell ref="A21:F21"/>
    <mergeCell ref="B27:C27"/>
    <mergeCell ref="B28:C28"/>
    <mergeCell ref="G27:H27"/>
    <mergeCell ref="E28:F28"/>
    <mergeCell ref="A31:G31"/>
    <mergeCell ref="J31:K31"/>
  </mergeCells>
  <printOptions/>
  <pageMargins left="0.5905511811023623" right="0.1968503937007874" top="0.7874015748031497" bottom="0.3937007874015748" header="0" footer="0.1968503937007874"/>
  <pageSetup fitToHeight="2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showGridLines="0" zoomScalePageLayoutView="0" workbookViewId="0" topLeftCell="A1">
      <selection activeCell="A28" sqref="A28"/>
    </sheetView>
  </sheetViews>
  <sheetFormatPr defaultColWidth="9.140625" defaultRowHeight="11.25" customHeight="1"/>
  <cols>
    <col min="1" max="1" width="38.8515625" style="49" customWidth="1"/>
    <col min="2" max="2" width="28.28125" style="49" customWidth="1"/>
    <col min="3" max="3" width="23.140625" style="49" customWidth="1"/>
    <col min="4" max="4" width="22.00390625" style="49" customWidth="1"/>
    <col min="5" max="6" width="9.140625" style="37" customWidth="1"/>
    <col min="7" max="7" width="12.00390625" style="37" bestFit="1" customWidth="1"/>
    <col min="8" max="8" width="9.140625" style="37" customWidth="1"/>
    <col min="9" max="9" width="12.00390625" style="37" bestFit="1" customWidth="1"/>
    <col min="10" max="16384" width="9.140625" style="37" customWidth="1"/>
  </cols>
  <sheetData>
    <row r="2" spans="1:4" ht="11.25" customHeight="1">
      <c r="A2" s="139" t="s">
        <v>16</v>
      </c>
      <c r="B2" s="139"/>
      <c r="C2" s="139"/>
      <c r="D2" s="139"/>
    </row>
    <row r="3" spans="1:4" ht="11.25" customHeight="1">
      <c r="A3" s="140" t="str">
        <f>Anexo_1!A2</f>
        <v>PODER LEGISLATIVO</v>
      </c>
      <c r="B3" s="140"/>
      <c r="C3" s="140"/>
      <c r="D3" s="140"/>
    </row>
    <row r="4" spans="1:4" ht="11.25" customHeight="1">
      <c r="A4" s="140" t="s">
        <v>25</v>
      </c>
      <c r="B4" s="140"/>
      <c r="C4" s="140"/>
      <c r="D4" s="140"/>
    </row>
    <row r="5" spans="1:4" ht="11.25" customHeight="1">
      <c r="A5" s="140" t="s">
        <v>2</v>
      </c>
      <c r="B5" s="140"/>
      <c r="C5" s="140"/>
      <c r="D5" s="140"/>
    </row>
    <row r="6" spans="1:4" ht="11.25" customHeight="1">
      <c r="A6" s="139" t="str">
        <f>Anexo_1!A6</f>
        <v>JANEIRO/2020 A DEZEMBRO/2020</v>
      </c>
      <c r="B6" s="139"/>
      <c r="C6" s="140"/>
      <c r="D6" s="140"/>
    </row>
    <row r="7" spans="1:4" ht="11.25" customHeight="1">
      <c r="A7" s="36"/>
      <c r="B7" s="36"/>
      <c r="C7" s="36"/>
      <c r="D7" s="36"/>
    </row>
    <row r="8" spans="1:4" ht="11.25" customHeight="1">
      <c r="A8" s="38" t="e">
        <f>#REF!</f>
        <v>#REF!</v>
      </c>
      <c r="B8" s="38"/>
      <c r="C8" s="38"/>
      <c r="D8" s="39">
        <v>1</v>
      </c>
    </row>
    <row r="9" spans="1:4" ht="11.25" customHeight="1">
      <c r="A9" s="40" t="s">
        <v>48</v>
      </c>
      <c r="B9" s="40"/>
      <c r="C9" s="141" t="s">
        <v>49</v>
      </c>
      <c r="D9" s="142"/>
    </row>
    <row r="10" spans="1:4" ht="11.25" customHeight="1">
      <c r="A10" s="42" t="s">
        <v>50</v>
      </c>
      <c r="B10" s="42"/>
      <c r="C10" s="171">
        <v>53126682.46</v>
      </c>
      <c r="D10" s="172"/>
    </row>
    <row r="11" spans="1:4" ht="11.25" customHeight="1">
      <c r="A11" s="42" t="s">
        <v>87</v>
      </c>
      <c r="B11" s="42"/>
      <c r="C11" s="171">
        <v>52072924.46</v>
      </c>
      <c r="D11" s="172"/>
    </row>
    <row r="12" spans="1:4" ht="11.25" customHeight="1">
      <c r="A12" s="43"/>
      <c r="B12" s="43"/>
      <c r="C12" s="173"/>
      <c r="D12" s="173"/>
    </row>
    <row r="13" spans="1:4" ht="12">
      <c r="A13" s="142" t="s">
        <v>12</v>
      </c>
      <c r="B13" s="146"/>
      <c r="C13" s="41" t="s">
        <v>1</v>
      </c>
      <c r="D13" s="41" t="s">
        <v>5</v>
      </c>
    </row>
    <row r="14" spans="1:4" ht="12">
      <c r="A14" s="42" t="s">
        <v>24</v>
      </c>
      <c r="B14" s="42"/>
      <c r="C14" s="174">
        <f>'[1]Anexo_1'!M84</f>
        <v>527897.76</v>
      </c>
      <c r="D14" s="175">
        <f>C14/C11</f>
        <v>0.010137663007682745</v>
      </c>
    </row>
    <row r="15" spans="1:4" ht="12">
      <c r="A15" s="42" t="s">
        <v>13</v>
      </c>
      <c r="B15" s="42"/>
      <c r="C15" s="174">
        <f>C11*D15</f>
        <v>3124375.4676</v>
      </c>
      <c r="D15" s="176">
        <v>0.06</v>
      </c>
    </row>
    <row r="16" spans="1:4" ht="12">
      <c r="A16" s="42" t="s">
        <v>14</v>
      </c>
      <c r="B16" s="42"/>
      <c r="C16" s="174">
        <f>C11*D16</f>
        <v>2968156.69422</v>
      </c>
      <c r="D16" s="176">
        <v>0.057</v>
      </c>
    </row>
    <row r="17" spans="1:4" ht="12">
      <c r="A17" s="44" t="s">
        <v>88</v>
      </c>
      <c r="B17" s="44"/>
      <c r="C17" s="174">
        <f>C11*D17</f>
        <v>2811937.92084</v>
      </c>
      <c r="D17" s="177">
        <v>0.054</v>
      </c>
    </row>
    <row r="18" spans="1:4" ht="11.25" customHeight="1">
      <c r="A18" s="45"/>
      <c r="B18" s="45"/>
      <c r="C18" s="78"/>
      <c r="D18" s="77"/>
    </row>
    <row r="19" spans="1:4" ht="52.5" hidden="1">
      <c r="A19" s="6" t="s">
        <v>3</v>
      </c>
      <c r="B19" s="8"/>
      <c r="C19" s="7" t="s">
        <v>36</v>
      </c>
      <c r="D19" s="4" t="s">
        <v>37</v>
      </c>
    </row>
    <row r="20" spans="1:4" ht="13.5" customHeight="1" hidden="1">
      <c r="A20" s="44" t="s">
        <v>35</v>
      </c>
      <c r="B20" s="46"/>
      <c r="C20" s="47">
        <v>0</v>
      </c>
      <c r="D20" s="59">
        <f>'Anexo 5 - Disp.Caixa e RP_2ºSem'!B19</f>
        <v>18130.74</v>
      </c>
    </row>
    <row r="21" ht="15" customHeight="1">
      <c r="A21" s="48" t="s">
        <v>54</v>
      </c>
    </row>
    <row r="22" spans="1:4" ht="48.75" customHeight="1">
      <c r="A22" s="143" t="s">
        <v>101</v>
      </c>
      <c r="B22" s="144"/>
      <c r="C22" s="144"/>
      <c r="D22" s="145"/>
    </row>
    <row r="23" ht="6" customHeight="1"/>
    <row r="24" spans="1:8" s="52" customFormat="1" ht="11.25" customHeight="1">
      <c r="A24" s="50" t="s">
        <v>97</v>
      </c>
      <c r="B24" s="48"/>
      <c r="C24" s="48"/>
      <c r="D24" s="48"/>
      <c r="E24" s="51"/>
      <c r="F24" s="51"/>
      <c r="G24" s="51"/>
      <c r="H24" s="51"/>
    </row>
    <row r="25" spans="1:8" s="52" customFormat="1" ht="11.25" customHeight="1">
      <c r="A25" s="50"/>
      <c r="B25" s="48"/>
      <c r="C25" s="48"/>
      <c r="D25" s="48"/>
      <c r="E25" s="51"/>
      <c r="F25" s="51"/>
      <c r="G25" s="51"/>
      <c r="H25" s="51"/>
    </row>
    <row r="26" spans="1:4" s="52" customFormat="1" ht="11.25" customHeight="1">
      <c r="A26" s="50"/>
      <c r="B26" s="53"/>
      <c r="C26" s="53"/>
      <c r="D26" s="53"/>
    </row>
    <row r="27" spans="1:4" s="52" customFormat="1" ht="11.25" customHeight="1">
      <c r="A27" s="54" t="str">
        <f>Anexo_1!B45</f>
        <v>PEDRO VITOR MARTINI</v>
      </c>
      <c r="B27" s="55" t="str">
        <f>Anexo_1!G45</f>
        <v>ELISETE T. B. RODRIGUES</v>
      </c>
      <c r="C27" s="55" t="str">
        <f>Anexo_1!K45</f>
        <v>ELISEU ELIAS VOGT</v>
      </c>
      <c r="D27" s="53"/>
    </row>
    <row r="28" spans="1:8" s="52" customFormat="1" ht="11.25" customHeight="1">
      <c r="A28" s="54" t="str">
        <f>Anexo_1!B46</f>
        <v>Presidente</v>
      </c>
      <c r="B28" s="55" t="str">
        <f>Anexo_1!G46</f>
        <v>Contadora - Controle Interno</v>
      </c>
      <c r="C28" s="55" t="str">
        <f>Anexo_1!K46</f>
        <v>Contador</v>
      </c>
      <c r="D28" s="54"/>
      <c r="E28" s="147"/>
      <c r="F28" s="147"/>
      <c r="H28" s="56"/>
    </row>
    <row r="29" spans="1:8" s="52" customFormat="1" ht="11.25" customHeight="1">
      <c r="A29" s="54" t="str">
        <f>Anexo_1!B47</f>
        <v>CPF: 010.756.045-36</v>
      </c>
      <c r="B29" s="55" t="str">
        <f>Anexo_1!G47</f>
        <v>CRC/RS 069.172/O-7</v>
      </c>
      <c r="C29" s="55" t="str">
        <f>Anexo_1!K47</f>
        <v>CRC/RS 077.908/O-4</v>
      </c>
      <c r="D29" s="54"/>
      <c r="E29" s="147"/>
      <c r="F29" s="147"/>
      <c r="H29" s="56"/>
    </row>
    <row r="30" spans="1:8" s="52" customFormat="1" ht="11.25" customHeight="1">
      <c r="A30" s="54"/>
      <c r="B30" s="55"/>
      <c r="C30" s="55"/>
      <c r="D30" s="54"/>
      <c r="E30" s="56"/>
      <c r="F30" s="56"/>
      <c r="H30" s="56"/>
    </row>
    <row r="31" spans="1:8" s="52" customFormat="1" ht="11.25" customHeight="1">
      <c r="A31" s="148"/>
      <c r="B31" s="148"/>
      <c r="C31" s="148"/>
      <c r="D31" s="148"/>
      <c r="E31" s="147"/>
      <c r="F31" s="147"/>
      <c r="H31" s="56"/>
    </row>
  </sheetData>
  <sheetProtection/>
  <mergeCells count="15">
    <mergeCell ref="A4:D4"/>
    <mergeCell ref="C9:D9"/>
    <mergeCell ref="E28:F28"/>
    <mergeCell ref="A31:B31"/>
    <mergeCell ref="E29:F29"/>
    <mergeCell ref="C31:D31"/>
    <mergeCell ref="E31:F31"/>
    <mergeCell ref="A2:D2"/>
    <mergeCell ref="C11:D11"/>
    <mergeCell ref="A5:D5"/>
    <mergeCell ref="A6:D6"/>
    <mergeCell ref="A3:D3"/>
    <mergeCell ref="C10:D10"/>
    <mergeCell ref="A22:D22"/>
    <mergeCell ref="A13:B13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Eliseu Elias Vogt</cp:lastModifiedBy>
  <cp:lastPrinted>2021-01-27T20:44:51Z</cp:lastPrinted>
  <dcterms:created xsi:type="dcterms:W3CDTF">2001-09-06T15:18:59Z</dcterms:created>
  <dcterms:modified xsi:type="dcterms:W3CDTF">2021-01-27T20:54:16Z</dcterms:modified>
  <cp:category/>
  <cp:version/>
  <cp:contentType/>
  <cp:contentStatus/>
</cp:coreProperties>
</file>